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95" windowHeight="8505"/>
  </bookViews>
  <sheets>
    <sheet name="計算方法" sheetId="1" r:id="rId1"/>
    <sheet name="抵抗値を求める" sheetId="2" r:id="rId2"/>
    <sheet name="温度を求める" sheetId="3" r:id="rId3"/>
  </sheets>
  <calcPr calcId="125725"/>
</workbook>
</file>

<file path=xl/calcChain.xml><?xml version="1.0" encoding="utf-8"?>
<calcChain xmlns="http://schemas.openxmlformats.org/spreadsheetml/2006/main">
  <c r="G5" i="3"/>
  <c r="H5" s="1"/>
  <c r="I5" s="1"/>
  <c r="L6"/>
  <c r="L7" s="1"/>
  <c r="I5" i="2"/>
  <c r="I4"/>
  <c r="I3"/>
  <c r="E5"/>
  <c r="F5" s="1"/>
  <c r="F4"/>
  <c r="E4"/>
  <c r="F3"/>
  <c r="E3"/>
  <c r="H6"/>
  <c r="E6" s="1"/>
  <c r="F6" s="1"/>
  <c r="I6" s="1"/>
  <c r="H5"/>
  <c r="L26" i="1"/>
  <c r="L28"/>
  <c r="L32" s="1"/>
  <c r="L35" s="1"/>
  <c r="L38" s="1"/>
  <c r="L40" s="1"/>
  <c r="E38"/>
  <c r="E35"/>
  <c r="E32"/>
  <c r="G7" i="3" l="1"/>
  <c r="H7" s="1"/>
  <c r="I7" s="1"/>
  <c r="J7" s="1"/>
  <c r="M7" s="1"/>
  <c r="L8"/>
  <c r="G6"/>
  <c r="H6" s="1"/>
  <c r="I6" s="1"/>
  <c r="J6" s="1"/>
  <c r="M6" s="1"/>
  <c r="J5"/>
  <c r="M5" s="1"/>
  <c r="H7" i="2"/>
  <c r="G8" i="3" l="1"/>
  <c r="H8" s="1"/>
  <c r="I8" s="1"/>
  <c r="J8" s="1"/>
  <c r="M8" s="1"/>
  <c r="L9"/>
  <c r="H8" i="2"/>
  <c r="E7"/>
  <c r="F7" s="1"/>
  <c r="I7" s="1"/>
  <c r="L10" i="3" l="1"/>
  <c r="G9"/>
  <c r="H9" s="1"/>
  <c r="I9" s="1"/>
  <c r="J9" s="1"/>
  <c r="M9" s="1"/>
  <c r="E8" i="2"/>
  <c r="F8" s="1"/>
  <c r="I8" s="1"/>
  <c r="H9"/>
  <c r="L11" i="3" l="1"/>
  <c r="G10"/>
  <c r="H10" s="1"/>
  <c r="I10" s="1"/>
  <c r="J10" s="1"/>
  <c r="M10" s="1"/>
  <c r="H10" i="2"/>
  <c r="E9"/>
  <c r="F9" s="1"/>
  <c r="I9" s="1"/>
  <c r="L12" i="3" l="1"/>
  <c r="G11"/>
  <c r="H11" s="1"/>
  <c r="I11" s="1"/>
  <c r="J11" s="1"/>
  <c r="M11" s="1"/>
  <c r="H11" i="2"/>
  <c r="E10"/>
  <c r="F10" s="1"/>
  <c r="I10" s="1"/>
  <c r="L13" i="3" l="1"/>
  <c r="G12"/>
  <c r="H12" s="1"/>
  <c r="I12" s="1"/>
  <c r="J12" s="1"/>
  <c r="M12" s="1"/>
  <c r="H12" i="2"/>
  <c r="E11"/>
  <c r="F11" s="1"/>
  <c r="I11" s="1"/>
  <c r="L14" i="3" l="1"/>
  <c r="G13"/>
  <c r="H13" s="1"/>
  <c r="I13" s="1"/>
  <c r="J13" s="1"/>
  <c r="M13" s="1"/>
  <c r="H13" i="2"/>
  <c r="E13" s="1"/>
  <c r="F13" s="1"/>
  <c r="I13" s="1"/>
  <c r="E12"/>
  <c r="F12" s="1"/>
  <c r="I12" s="1"/>
  <c r="L15" i="3" l="1"/>
  <c r="G14"/>
  <c r="H14" s="1"/>
  <c r="I14" s="1"/>
  <c r="J14" s="1"/>
  <c r="M14" s="1"/>
  <c r="L16" l="1"/>
  <c r="G15"/>
  <c r="H15" s="1"/>
  <c r="I15" s="1"/>
  <c r="J15" s="1"/>
  <c r="M15" s="1"/>
  <c r="L17" l="1"/>
  <c r="G16"/>
  <c r="H16" s="1"/>
  <c r="I16" s="1"/>
  <c r="J16" s="1"/>
  <c r="M16" s="1"/>
  <c r="L18" l="1"/>
  <c r="G17"/>
  <c r="H17" s="1"/>
  <c r="I17" s="1"/>
  <c r="J17" s="1"/>
  <c r="M17" s="1"/>
  <c r="L19" l="1"/>
  <c r="G19" s="1"/>
  <c r="H19" s="1"/>
  <c r="I19" s="1"/>
  <c r="J19" s="1"/>
  <c r="M19" s="1"/>
  <c r="G18"/>
  <c r="H18" s="1"/>
  <c r="I18" s="1"/>
  <c r="J18" s="1"/>
  <c r="M18" s="1"/>
</calcChain>
</file>

<file path=xl/sharedStrings.xml><?xml version="1.0" encoding="utf-8"?>
<sst xmlns="http://schemas.openxmlformats.org/spreadsheetml/2006/main" count="39" uniqueCount="21">
  <si>
    <t>・タイプ：温度検知用サーモストリングタイプ</t>
  </si>
  <si>
    <t>・抵抗値（２５℃）：１０ｋΩ±１％</t>
  </si>
  <si>
    <t>・Ｂ定数（２５－５０℃）：３３８０Ｋ±１％</t>
  </si>
  <si>
    <t>・温度検知用動作電流（２５℃）：０．１２ｍＡ</t>
  </si>
  <si>
    <t>・定格電力（２５℃）：７．５ｍＷ</t>
  </si>
  <si>
    <t>・熱放散定数（２５℃）：１．５ｍＷ／℃</t>
  </si>
  <si>
    <t>B</t>
    <phoneticPr fontId="2"/>
  </si>
  <si>
    <t>T</t>
    <phoneticPr fontId="2"/>
  </si>
  <si>
    <t>T0</t>
    <phoneticPr fontId="2"/>
  </si>
  <si>
    <t>→</t>
    <phoneticPr fontId="2"/>
  </si>
  <si>
    <t>R0</t>
    <phoneticPr fontId="2"/>
  </si>
  <si>
    <t>kΩ</t>
    <phoneticPr fontId="2"/>
  </si>
  <si>
    <t>R</t>
    <phoneticPr fontId="2"/>
  </si>
  <si>
    <t>=Ans/R0=</t>
    <phoneticPr fontId="2"/>
  </si>
  <si>
    <t>=ln(Ans)=</t>
    <phoneticPr fontId="2"/>
  </si>
  <si>
    <t>=Ans/B=</t>
    <phoneticPr fontId="2"/>
  </si>
  <si>
    <t>=Ans+1/(T0+273)=</t>
    <phoneticPr fontId="2"/>
  </si>
  <si>
    <t>T=</t>
    <phoneticPr fontId="2"/>
  </si>
  <si>
    <t>℃</t>
    <phoneticPr fontId="2"/>
  </si>
  <si>
    <t>温度から抵抗を求める</t>
    <rPh sb="0" eb="2">
      <t>オンド</t>
    </rPh>
    <rPh sb="4" eb="6">
      <t>テイコウ</t>
    </rPh>
    <rPh sb="7" eb="8">
      <t>モト</t>
    </rPh>
    <phoneticPr fontId="2"/>
  </si>
  <si>
    <t>抵抗から温度を求める</t>
    <rPh sb="0" eb="2">
      <t>テイコウ</t>
    </rPh>
    <rPh sb="4" eb="6">
      <t>オンド</t>
    </rPh>
    <rPh sb="7" eb="8">
      <t>モト</t>
    </rPh>
    <phoneticPr fontId="2"/>
  </si>
</sst>
</file>

<file path=xl/styles.xml><?xml version="1.0" encoding="utf-8"?>
<styleSheet xmlns="http://schemas.openxmlformats.org/spreadsheetml/2006/main">
  <numFmts count="2">
    <numFmt numFmtId="180" formatCode="0.00000_ "/>
    <numFmt numFmtId="183" formatCode="0.00_ "/>
  </numFmts>
  <fonts count="3">
    <font>
      <sz val="11"/>
      <color theme="1"/>
      <name val="ＭＳ Ｐゴシック"/>
      <family val="2"/>
      <charset val="128"/>
      <scheme val="minor"/>
    </font>
    <font>
      <sz val="14"/>
      <color rgb="FF000000"/>
      <name val="Meiry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180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1" xfId="0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8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 sz="1800" b="0" i="0" u="none" strike="noStrike" baseline="0"/>
              <a:t>NTC</a:t>
            </a:r>
            <a:r>
              <a:rPr lang="ja-JP" altLang="en-US" sz="1800" b="0" i="0" u="none" strike="noStrike" baseline="0"/>
              <a:t>サーミスタ </a:t>
            </a:r>
            <a:r>
              <a:rPr lang="en-US" altLang="ja-JP" sz="1800" b="0" i="0" u="none" strike="noStrike" baseline="0"/>
              <a:t>10k</a:t>
            </a:r>
            <a:r>
              <a:rPr lang="el-GR" altLang="ja-JP" sz="1800" b="0" i="0" u="none" strike="noStrike" baseline="0"/>
              <a:t>Ω</a:t>
            </a:r>
            <a:r>
              <a:rPr lang="en-US" altLang="ja-JP" sz="1800" b="0" i="0" u="none" strike="noStrike" baseline="0"/>
              <a:t> </a:t>
            </a:r>
            <a:r>
              <a:rPr lang="ja-JP" altLang="en-US" sz="1800" b="0" i="0" u="none" strike="noStrike" baseline="0"/>
              <a:t>の抵抗値</a:t>
            </a:r>
            <a:endParaRPr lang="en-US" altLang="en-US"/>
          </a:p>
        </c:rich>
      </c:tx>
      <c:layout>
        <c:manualLayout>
          <c:xMode val="edge"/>
          <c:yMode val="edge"/>
          <c:x val="0.17848600174978127"/>
          <c:y val="3.7037037037037035E-2"/>
        </c:manualLayout>
      </c:layout>
    </c:title>
    <c:plotArea>
      <c:layout>
        <c:manualLayout>
          <c:layoutTarget val="inner"/>
          <c:xMode val="edge"/>
          <c:yMode val="edge"/>
          <c:x val="0.17177996500437445"/>
          <c:y val="0.19480351414406533"/>
          <c:w val="0.77654636920384945"/>
          <c:h val="0.61977216389617962"/>
        </c:manualLayout>
      </c:layout>
      <c:scatterChart>
        <c:scatterStyle val="lineMarker"/>
        <c:ser>
          <c:idx val="0"/>
          <c:order val="0"/>
          <c:tx>
            <c:strRef>
              <c:f>抵抗値を求める!$I$2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抵抗値を求める!$H$3:$H$13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抵抗値を求める!$I$3:$I$13</c:f>
              <c:numCache>
                <c:formatCode>0.00_ </c:formatCode>
                <c:ptCount val="11"/>
                <c:pt idx="0">
                  <c:v>28.254580746096067</c:v>
                </c:pt>
                <c:pt idx="1">
                  <c:v>18.242720273465935</c:v>
                </c:pt>
                <c:pt idx="2">
                  <c:v>12.135552787266111</c:v>
                </c:pt>
                <c:pt idx="3">
                  <c:v>8.2930575526370127</c:v>
                </c:pt>
                <c:pt idx="4">
                  <c:v>5.8067745309822634</c:v>
                </c:pt>
                <c:pt idx="5">
                  <c:v>4.1566085884851169</c:v>
                </c:pt>
                <c:pt idx="6">
                  <c:v>3.0357343750282029</c:v>
                </c:pt>
                <c:pt idx="7">
                  <c:v>2.2581155071502756</c:v>
                </c:pt>
                <c:pt idx="8">
                  <c:v>1.7080870076724974</c:v>
                </c:pt>
                <c:pt idx="9">
                  <c:v>1.3120594206680174</c:v>
                </c:pt>
                <c:pt idx="10">
                  <c:v>1.0222084279089585</c:v>
                </c:pt>
              </c:numCache>
            </c:numRef>
          </c:yVal>
        </c:ser>
        <c:axId val="122566912"/>
        <c:axId val="122565376"/>
      </c:scatterChart>
      <c:valAx>
        <c:axId val="12256691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温度（℃）</a:t>
                </a:r>
              </a:p>
            </c:rich>
          </c:tx>
          <c:layout/>
        </c:title>
        <c:numFmt formatCode="General" sourceLinked="1"/>
        <c:tickLblPos val="nextTo"/>
        <c:crossAx val="122565376"/>
        <c:crosses val="autoZero"/>
        <c:crossBetween val="midCat"/>
        <c:majorUnit val="10"/>
      </c:valAx>
      <c:valAx>
        <c:axId val="122565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抵抗値（ｋ</a:t>
                </a:r>
                <a:r>
                  <a:rPr lang="en-US" altLang="ja-JP"/>
                  <a:t>Ω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8205052493438318"/>
            </c:manualLayout>
          </c:layout>
        </c:title>
        <c:numFmt formatCode="0.00_ " sourceLinked="1"/>
        <c:tickLblPos val="nextTo"/>
        <c:crossAx val="12256691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en-US" altLang="ja-JP" sz="1400" b="0" i="0" baseline="0"/>
              <a:t>NTC</a:t>
            </a:r>
            <a:r>
              <a:rPr lang="ja-JP" altLang="ja-JP" sz="1400" b="0" i="0" baseline="0"/>
              <a:t>サーミスタ </a:t>
            </a:r>
            <a:r>
              <a:rPr lang="en-US" altLang="ja-JP" sz="1400" b="0" i="0" baseline="0"/>
              <a:t>10k</a:t>
            </a:r>
            <a:r>
              <a:rPr lang="el-GR" altLang="ja-JP" sz="1400" b="0" i="0" baseline="0"/>
              <a:t>Ω</a:t>
            </a:r>
            <a:r>
              <a:rPr lang="en-US" altLang="ja-JP" sz="1400" b="0" i="0" baseline="0"/>
              <a:t> </a:t>
            </a:r>
            <a:r>
              <a:rPr lang="ja-JP" altLang="en-US" sz="1400" b="0" i="0" baseline="0"/>
              <a:t>による温度測定値</a:t>
            </a:r>
            <a:endParaRPr lang="en-US" altLang="ja-JP" sz="1400" b="1" i="0" baseline="0"/>
          </a:p>
        </c:rich>
      </c:tx>
      <c:layout/>
    </c:title>
    <c:plotArea>
      <c:layout>
        <c:manualLayout>
          <c:layoutTarget val="inner"/>
          <c:xMode val="edge"/>
          <c:yMode val="edge"/>
          <c:x val="0.17771062992125986"/>
          <c:y val="0.17825240594925632"/>
          <c:w val="0.73433092738407713"/>
          <c:h val="0.51571741032370955"/>
        </c:manualLayout>
      </c:layout>
      <c:scatterChart>
        <c:scatterStyle val="lineMarker"/>
        <c:ser>
          <c:idx val="0"/>
          <c:order val="0"/>
          <c:tx>
            <c:strRef>
              <c:f>温度を求める!$M$3:$M$4</c:f>
              <c:strCache>
                <c:ptCount val="1"/>
                <c:pt idx="0">
                  <c:v>T ℃</c:v>
                </c:pt>
              </c:strCache>
            </c:strRef>
          </c:tx>
          <c:marker>
            <c:symbol val="none"/>
          </c:marker>
          <c:xVal>
            <c:numRef>
              <c:f>温度を求める!$L$5:$L$19</c:f>
              <c:numCache>
                <c:formatCode>0.00_ </c:formatCode>
                <c:ptCount val="15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3">
                  <c:v>24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16</c:v>
                </c:pt>
                <c:pt idx="8">
                  <c:v>14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</c:numCache>
            </c:numRef>
          </c:xVal>
          <c:yVal>
            <c:numRef>
              <c:f>温度を求める!$M$5:$M$19</c:f>
              <c:numCache>
                <c:formatCode>General</c:formatCode>
                <c:ptCount val="15"/>
                <c:pt idx="0">
                  <c:v>-1.3153482061442219</c:v>
                </c:pt>
                <c:pt idx="1">
                  <c:v>0.19972242181836464</c:v>
                </c:pt>
                <c:pt idx="2">
                  <c:v>1.8460565964026046</c:v>
                </c:pt>
                <c:pt idx="3">
                  <c:v>3.6466681208817704</c:v>
                </c:pt>
                <c:pt idx="4">
                  <c:v>5.6309995830809498</c:v>
                </c:pt>
                <c:pt idx="5">
                  <c:v>7.8375159056377015</c:v>
                </c:pt>
                <c:pt idx="6">
                  <c:v>10.317735141806509</c:v>
                </c:pt>
                <c:pt idx="7">
                  <c:v>13.14276192230966</c:v>
                </c:pt>
                <c:pt idx="8">
                  <c:v>16.414432950743162</c:v>
                </c:pt>
                <c:pt idx="9">
                  <c:v>20.285579740216235</c:v>
                </c:pt>
                <c:pt idx="10">
                  <c:v>25</c:v>
                </c:pt>
                <c:pt idx="11">
                  <c:v>30.980389516775688</c:v>
                </c:pt>
                <c:pt idx="12">
                  <c:v>39.054069212158879</c:v>
                </c:pt>
                <c:pt idx="13">
                  <c:v>51.189801452946199</c:v>
                </c:pt>
                <c:pt idx="14">
                  <c:v>74.277734189855266</c:v>
                </c:pt>
              </c:numCache>
            </c:numRef>
          </c:yVal>
        </c:ser>
        <c:axId val="286318592"/>
        <c:axId val="286308608"/>
      </c:scatterChart>
      <c:valAx>
        <c:axId val="286318592"/>
        <c:scaling>
          <c:orientation val="minMax"/>
          <c:max val="4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ja-JP" sz="1200" b="1" i="0" baseline="0"/>
                  <a:t>抵抗値（ｋ</a:t>
                </a:r>
                <a:r>
                  <a:rPr lang="en-US" altLang="ja-JP" sz="1200" b="1" i="0" baseline="0"/>
                  <a:t>Ω</a:t>
                </a:r>
                <a:r>
                  <a:rPr lang="ja-JP" altLang="ja-JP" sz="1200" b="1" i="0" baseline="0"/>
                  <a:t>）</a:t>
                </a:r>
                <a:endParaRPr lang="ja-JP" altLang="ja-JP" sz="1200"/>
              </a:p>
            </c:rich>
          </c:tx>
          <c:layout>
            <c:manualLayout>
              <c:xMode val="edge"/>
              <c:yMode val="edge"/>
              <c:x val="0.41075809273840769"/>
              <c:y val="0.88402376786235048"/>
            </c:manualLayout>
          </c:layout>
        </c:title>
        <c:numFmt formatCode="0.00_ " sourceLinked="1"/>
        <c:tickLblPos val="low"/>
        <c:txPr>
          <a:bodyPr rot="-5400000" vert="horz"/>
          <a:lstStyle/>
          <a:p>
            <a:pPr>
              <a:defRPr/>
            </a:pPr>
            <a:endParaRPr lang="ja-JP"/>
          </a:p>
        </c:txPr>
        <c:crossAx val="286308608"/>
        <c:crosses val="autoZero"/>
        <c:crossBetween val="midCat"/>
        <c:majorUnit val="5"/>
      </c:valAx>
      <c:valAx>
        <c:axId val="286308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200" b="1" i="0" baseline="0"/>
                  <a:t>温度（℃）</a:t>
                </a:r>
                <a:endParaRPr lang="ja-JP" altLang="ja-JP" sz="1200"/>
              </a:p>
            </c:rich>
          </c:tx>
          <c:layout>
            <c:manualLayout>
              <c:xMode val="edge"/>
              <c:yMode val="edge"/>
              <c:x val="1.7763779527559059E-2"/>
              <c:y val="0.32910870516185475"/>
            </c:manualLayout>
          </c:layout>
        </c:title>
        <c:numFmt formatCode="General" sourceLinked="1"/>
        <c:tickLblPos val="nextTo"/>
        <c:crossAx val="28631859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257175</xdr:colOff>
      <xdr:row>14</xdr:row>
      <xdr:rowOff>161151</xdr:rowOff>
    </xdr:to>
    <xdr:pic>
      <xdr:nvPicPr>
        <xdr:cNvPr id="1025" name="Picture 1" descr="http://incubator.sakura.ne.jp/memorandum/data/attach/thermist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43575" cy="32472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15</xdr:row>
      <xdr:rowOff>114300</xdr:rowOff>
    </xdr:from>
    <xdr:to>
      <xdr:col>14</xdr:col>
      <xdr:colOff>276225</xdr:colOff>
      <xdr:row>20</xdr:row>
      <xdr:rowOff>28575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3371850"/>
          <a:ext cx="9753600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409575</xdr:colOff>
      <xdr:row>30</xdr:row>
      <xdr:rowOff>57150</xdr:rowOff>
    </xdr:from>
    <xdr:to>
      <xdr:col>3</xdr:col>
      <xdr:colOff>438150</xdr:colOff>
      <xdr:row>33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5375" y="5029200"/>
          <a:ext cx="1400175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171450</xdr:colOff>
      <xdr:row>33</xdr:row>
      <xdr:rowOff>28575</xdr:rowOff>
    </xdr:from>
    <xdr:to>
      <xdr:col>3</xdr:col>
      <xdr:colOff>457200</xdr:colOff>
      <xdr:row>36</xdr:row>
      <xdr:rowOff>28575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0" y="5514975"/>
          <a:ext cx="1657350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123825</xdr:colOff>
      <xdr:row>36</xdr:row>
      <xdr:rowOff>47625</xdr:rowOff>
    </xdr:from>
    <xdr:to>
      <xdr:col>3</xdr:col>
      <xdr:colOff>514350</xdr:colOff>
      <xdr:row>39</xdr:row>
      <xdr:rowOff>133350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6391275"/>
          <a:ext cx="2447925" cy="600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285750</xdr:colOff>
      <xdr:row>26</xdr:row>
      <xdr:rowOff>66675</xdr:rowOff>
    </xdr:from>
    <xdr:to>
      <xdr:col>9</xdr:col>
      <xdr:colOff>571500</xdr:colOff>
      <xdr:row>29</xdr:row>
      <xdr:rowOff>66675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00550" y="4695825"/>
          <a:ext cx="1657350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561975</xdr:colOff>
      <xdr:row>30</xdr:row>
      <xdr:rowOff>28575</xdr:rowOff>
    </xdr:from>
    <xdr:to>
      <xdr:col>9</xdr:col>
      <xdr:colOff>590550</xdr:colOff>
      <xdr:row>32</xdr:row>
      <xdr:rowOff>142875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76775" y="5343525"/>
          <a:ext cx="1400175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619125</xdr:colOff>
      <xdr:row>33</xdr:row>
      <xdr:rowOff>85725</xdr:rowOff>
    </xdr:from>
    <xdr:to>
      <xdr:col>9</xdr:col>
      <xdr:colOff>552450</xdr:colOff>
      <xdr:row>35</xdr:row>
      <xdr:rowOff>142875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33925" y="5915025"/>
          <a:ext cx="1304925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657225</xdr:colOff>
      <xdr:row>36</xdr:row>
      <xdr:rowOff>57150</xdr:rowOff>
    </xdr:from>
    <xdr:to>
      <xdr:col>8</xdr:col>
      <xdr:colOff>514350</xdr:colOff>
      <xdr:row>38</xdr:row>
      <xdr:rowOff>38100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72025" y="6400800"/>
          <a:ext cx="542925" cy="323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133350</xdr:rowOff>
    </xdr:from>
    <xdr:to>
      <xdr:col>7</xdr:col>
      <xdr:colOff>542925</xdr:colOff>
      <xdr:row>29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20</xdr:row>
      <xdr:rowOff>28575</xdr:rowOff>
    </xdr:from>
    <xdr:to>
      <xdr:col>7</xdr:col>
      <xdr:colOff>314325</xdr:colOff>
      <xdr:row>36</xdr:row>
      <xdr:rowOff>28575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0"/>
  <sheetViews>
    <sheetView tabSelected="1" topLeftCell="A4" zoomScale="75" zoomScaleNormal="75" workbookViewId="0">
      <selection activeCell="N25" sqref="N25"/>
    </sheetView>
  </sheetViews>
  <sheetFormatPr defaultRowHeight="13.5"/>
  <sheetData>
    <row r="2" spans="10:10" ht="22.5">
      <c r="J2" s="1" t="s">
        <v>0</v>
      </c>
    </row>
    <row r="3" spans="10:10" ht="22.5">
      <c r="J3" s="1" t="s">
        <v>1</v>
      </c>
    </row>
    <row r="4" spans="10:10" ht="22.5">
      <c r="J4" s="1" t="s">
        <v>2</v>
      </c>
    </row>
    <row r="5" spans="10:10" ht="22.5">
      <c r="J5" s="1" t="s">
        <v>3</v>
      </c>
    </row>
    <row r="6" spans="10:10" ht="22.5">
      <c r="J6" s="1" t="s">
        <v>4</v>
      </c>
    </row>
    <row r="7" spans="10:10" ht="22.5">
      <c r="J7" s="1" t="s">
        <v>5</v>
      </c>
    </row>
    <row r="23" spans="2:13">
      <c r="B23" t="s">
        <v>19</v>
      </c>
      <c r="H23" t="s">
        <v>20</v>
      </c>
    </row>
    <row r="26" spans="2:13">
      <c r="D26" t="s">
        <v>6</v>
      </c>
      <c r="E26">
        <v>3380</v>
      </c>
      <c r="K26" t="s">
        <v>12</v>
      </c>
      <c r="L26" s="4">
        <f>E38</f>
        <v>4.1566085884851169</v>
      </c>
      <c r="M26" t="s">
        <v>11</v>
      </c>
    </row>
    <row r="27" spans="2:13">
      <c r="D27" t="s">
        <v>7</v>
      </c>
      <c r="E27">
        <v>50</v>
      </c>
    </row>
    <row r="28" spans="2:13">
      <c r="D28" t="s">
        <v>8</v>
      </c>
      <c r="E28">
        <v>25</v>
      </c>
      <c r="K28" s="5" t="s">
        <v>13</v>
      </c>
      <c r="L28" s="3">
        <f>L26/E29</f>
        <v>0.41566085884851167</v>
      </c>
    </row>
    <row r="29" spans="2:13">
      <c r="D29" t="s">
        <v>10</v>
      </c>
      <c r="E29">
        <v>10</v>
      </c>
      <c r="F29" t="s">
        <v>11</v>
      </c>
    </row>
    <row r="32" spans="2:13">
      <c r="D32" s="2" t="s">
        <v>9</v>
      </c>
      <c r="E32">
        <f>E26*(1/(E27+273)-1/(E28+273))</f>
        <v>-0.87788559436490865</v>
      </c>
      <c r="K32" s="5" t="s">
        <v>14</v>
      </c>
      <c r="L32">
        <f>LN(L28)</f>
        <v>-0.87788559436490876</v>
      </c>
    </row>
    <row r="35" spans="4:13">
      <c r="D35" s="2" t="s">
        <v>9</v>
      </c>
      <c r="E35">
        <f>EXP(E32)</f>
        <v>0.41566085884851173</v>
      </c>
      <c r="K35" s="5" t="s">
        <v>15</v>
      </c>
      <c r="L35">
        <f>L32/E26</f>
        <v>-2.5972946578843456E-4</v>
      </c>
    </row>
    <row r="38" spans="4:13">
      <c r="D38" s="2" t="s">
        <v>9</v>
      </c>
      <c r="E38" s="4">
        <f>E29*E35</f>
        <v>4.1566085884851169</v>
      </c>
      <c r="F38" t="s">
        <v>11</v>
      </c>
      <c r="J38" s="5" t="s">
        <v>16</v>
      </c>
      <c r="L38">
        <f>L35+(1/(E28+273))</f>
        <v>3.0959752321981426E-3</v>
      </c>
    </row>
    <row r="40" spans="4:13">
      <c r="K40" s="5" t="s">
        <v>17</v>
      </c>
      <c r="L40">
        <f>(1/L38)-273</f>
        <v>50</v>
      </c>
      <c r="M40" t="s">
        <v>18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3"/>
  <sheetViews>
    <sheetView workbookViewId="0">
      <selection activeCell="N20" sqref="N19:N20"/>
    </sheetView>
  </sheetViews>
  <sheetFormatPr defaultRowHeight="13.5"/>
  <sheetData>
    <row r="2" spans="2:9">
      <c r="B2" t="s">
        <v>6</v>
      </c>
      <c r="C2" t="s">
        <v>8</v>
      </c>
      <c r="D2" t="s">
        <v>10</v>
      </c>
      <c r="E2" s="2"/>
      <c r="F2" s="2"/>
      <c r="G2" s="2"/>
      <c r="H2" s="6" t="s">
        <v>7</v>
      </c>
      <c r="I2" s="6" t="s">
        <v>12</v>
      </c>
    </row>
    <row r="3" spans="2:9">
      <c r="B3">
        <v>3380</v>
      </c>
      <c r="C3">
        <v>25</v>
      </c>
      <c r="D3">
        <v>10</v>
      </c>
      <c r="E3">
        <f>B$3*(1/(H3+273)-1/(C$3+273))</f>
        <v>1.0386705017577502</v>
      </c>
      <c r="F3">
        <f>EXP(E3)</f>
        <v>2.8254580746096067</v>
      </c>
      <c r="H3" s="6">
        <v>0</v>
      </c>
      <c r="I3" s="7">
        <f>D$3*F3</f>
        <v>28.254580746096067</v>
      </c>
    </row>
    <row r="4" spans="2:9">
      <c r="E4">
        <f t="shared" ref="E4:E13" si="0">B$3*(1/(H4+273)-1/(C$3+273))</f>
        <v>0.60118101833187099</v>
      </c>
      <c r="F4">
        <f t="shared" ref="F4:F13" si="1">EXP(E4)</f>
        <v>1.8242720273465933</v>
      </c>
      <c r="H4" s="6">
        <v>10</v>
      </c>
      <c r="I4" s="7">
        <f t="shared" ref="I4:I13" si="2">D$3*F4</f>
        <v>18.242720273465935</v>
      </c>
    </row>
    <row r="5" spans="2:9">
      <c r="E5">
        <f t="shared" si="0"/>
        <v>0.19355429827977222</v>
      </c>
      <c r="F5">
        <f t="shared" si="1"/>
        <v>1.2135552787266111</v>
      </c>
      <c r="H5" s="6">
        <f>H4+10</f>
        <v>20</v>
      </c>
      <c r="I5" s="7">
        <f t="shared" si="2"/>
        <v>12.135552787266111</v>
      </c>
    </row>
    <row r="6" spans="2:9">
      <c r="E6">
        <f t="shared" si="0"/>
        <v>-0.18716636764347538</v>
      </c>
      <c r="F6">
        <f t="shared" si="1"/>
        <v>0.82930575526370132</v>
      </c>
      <c r="H6" s="6">
        <f t="shared" ref="H6:H13" si="3">H5+10</f>
        <v>30</v>
      </c>
      <c r="I6" s="7">
        <f t="shared" si="2"/>
        <v>8.2930575526370127</v>
      </c>
    </row>
    <row r="7" spans="2:9">
      <c r="E7">
        <f t="shared" si="0"/>
        <v>-0.5435598344661966</v>
      </c>
      <c r="F7">
        <f t="shared" si="1"/>
        <v>0.58067745309822638</v>
      </c>
      <c r="H7" s="6">
        <f t="shared" si="3"/>
        <v>40</v>
      </c>
      <c r="I7" s="7">
        <f t="shared" si="2"/>
        <v>5.8067745309822634</v>
      </c>
    </row>
    <row r="8" spans="2:9">
      <c r="E8">
        <f t="shared" si="0"/>
        <v>-0.87788559436490865</v>
      </c>
      <c r="F8">
        <f t="shared" si="1"/>
        <v>0.41566085884851173</v>
      </c>
      <c r="H8" s="6">
        <f t="shared" si="3"/>
        <v>50</v>
      </c>
      <c r="I8" s="7">
        <f t="shared" si="2"/>
        <v>4.1566085884851169</v>
      </c>
    </row>
    <row r="9" spans="2:9">
      <c r="E9">
        <f t="shared" si="0"/>
        <v>-1.1921317290444806</v>
      </c>
      <c r="F9">
        <f t="shared" si="1"/>
        <v>0.30357343750282029</v>
      </c>
      <c r="H9" s="6">
        <f t="shared" si="3"/>
        <v>60</v>
      </c>
      <c r="I9" s="7">
        <f t="shared" si="2"/>
        <v>3.0357343750282029</v>
      </c>
    </row>
    <row r="10" spans="2:9">
      <c r="E10">
        <f t="shared" si="0"/>
        <v>-1.4880544739468173</v>
      </c>
      <c r="F10">
        <f t="shared" si="1"/>
        <v>0.22581155071502756</v>
      </c>
      <c r="H10" s="6">
        <f t="shared" si="3"/>
        <v>70</v>
      </c>
      <c r="I10" s="7">
        <f t="shared" si="2"/>
        <v>2.2581155071502756</v>
      </c>
    </row>
    <row r="11" spans="2:9">
      <c r="E11">
        <f t="shared" si="0"/>
        <v>-1.7672110576648852</v>
      </c>
      <c r="F11">
        <f t="shared" si="1"/>
        <v>0.17080870076724974</v>
      </c>
      <c r="H11" s="6">
        <f t="shared" si="3"/>
        <v>80</v>
      </c>
      <c r="I11" s="7">
        <f t="shared" si="2"/>
        <v>1.7080870076724974</v>
      </c>
    </row>
    <row r="12" spans="2:9">
      <c r="E12">
        <f t="shared" si="0"/>
        <v>-2.03098711335441</v>
      </c>
      <c r="F12">
        <f t="shared" si="1"/>
        <v>0.13120594206680175</v>
      </c>
      <c r="H12" s="6">
        <f t="shared" si="3"/>
        <v>90</v>
      </c>
      <c r="I12" s="7">
        <f t="shared" si="2"/>
        <v>1.3120594206680174</v>
      </c>
    </row>
    <row r="13" spans="2:9">
      <c r="E13">
        <f t="shared" si="0"/>
        <v>-2.2806196808032095</v>
      </c>
      <c r="F13">
        <f t="shared" si="1"/>
        <v>0.10222084279089586</v>
      </c>
      <c r="H13" s="6">
        <f t="shared" si="3"/>
        <v>100</v>
      </c>
      <c r="I13" s="7">
        <f t="shared" si="2"/>
        <v>1.0222084279089585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19"/>
  <sheetViews>
    <sheetView workbookViewId="0">
      <selection activeCell="C14" sqref="C14"/>
    </sheetView>
  </sheetViews>
  <sheetFormatPr defaultRowHeight="13.5"/>
  <sheetData>
    <row r="1" spans="2:13">
      <c r="C1" s="3"/>
    </row>
    <row r="3" spans="2:13">
      <c r="B3" t="s">
        <v>6</v>
      </c>
      <c r="C3" t="s">
        <v>7</v>
      </c>
      <c r="D3" t="s">
        <v>8</v>
      </c>
      <c r="E3" t="s">
        <v>10</v>
      </c>
      <c r="H3" s="5"/>
      <c r="L3" s="8" t="s">
        <v>12</v>
      </c>
      <c r="M3" s="8" t="s">
        <v>7</v>
      </c>
    </row>
    <row r="4" spans="2:13">
      <c r="E4" t="s">
        <v>11</v>
      </c>
      <c r="L4" s="8" t="s">
        <v>11</v>
      </c>
      <c r="M4" s="8" t="s">
        <v>18</v>
      </c>
    </row>
    <row r="5" spans="2:13">
      <c r="B5">
        <v>3380</v>
      </c>
      <c r="C5">
        <v>50</v>
      </c>
      <c r="D5">
        <v>25</v>
      </c>
      <c r="E5">
        <v>10</v>
      </c>
      <c r="G5" s="3">
        <f>L5/E$5</f>
        <v>3</v>
      </c>
      <c r="H5">
        <f>LN(G5)</f>
        <v>1.0986122886681098</v>
      </c>
      <c r="I5">
        <f>H5/B$5</f>
        <v>3.2503322149944077E-4</v>
      </c>
      <c r="J5">
        <f>I5+(1/(D$5+273))</f>
        <v>3.680737919486018E-3</v>
      </c>
      <c r="L5" s="9">
        <v>30</v>
      </c>
      <c r="M5" s="8">
        <f>(1/J5)-273</f>
        <v>-1.3153482061442219</v>
      </c>
    </row>
    <row r="6" spans="2:13">
      <c r="G6" s="3">
        <f t="shared" ref="G6:G19" si="0">L6/E$5</f>
        <v>2.8</v>
      </c>
      <c r="H6">
        <f t="shared" ref="H6:H19" si="1">LN(G6)</f>
        <v>1.0296194171811581</v>
      </c>
      <c r="I6">
        <f t="shared" ref="I6:I19" si="2">H6/B$5</f>
        <v>3.0462112934353792E-4</v>
      </c>
      <c r="J6">
        <f t="shared" ref="J6:J19" si="3">I6+(1/(D$5+273))</f>
        <v>3.6603258273301149E-3</v>
      </c>
      <c r="L6" s="9">
        <f>L5-2</f>
        <v>28</v>
      </c>
      <c r="M6" s="8">
        <f t="shared" ref="M6:M19" si="4">(1/J6)-273</f>
        <v>0.19972242181836464</v>
      </c>
    </row>
    <row r="7" spans="2:13">
      <c r="G7" s="3">
        <f t="shared" si="0"/>
        <v>2.6</v>
      </c>
      <c r="H7">
        <f t="shared" si="1"/>
        <v>0.95551144502743635</v>
      </c>
      <c r="I7">
        <f t="shared" si="2"/>
        <v>2.8269569379509951E-4</v>
      </c>
      <c r="J7">
        <f t="shared" si="3"/>
        <v>3.6384003917816765E-3</v>
      </c>
      <c r="L7" s="9">
        <f t="shared" ref="L7:L19" si="5">L6-2</f>
        <v>26</v>
      </c>
      <c r="M7" s="8">
        <f t="shared" si="4"/>
        <v>1.8460565964026046</v>
      </c>
    </row>
    <row r="8" spans="2:13">
      <c r="G8" s="3">
        <f t="shared" si="0"/>
        <v>2.4</v>
      </c>
      <c r="H8">
        <f t="shared" si="1"/>
        <v>0.87546873735389985</v>
      </c>
      <c r="I8">
        <f t="shared" si="2"/>
        <v>2.5901441933547331E-4</v>
      </c>
      <c r="J8">
        <f t="shared" si="3"/>
        <v>3.6147191173220503E-3</v>
      </c>
      <c r="L8" s="9">
        <f t="shared" si="5"/>
        <v>24</v>
      </c>
      <c r="M8" s="8">
        <f t="shared" si="4"/>
        <v>3.6466681208817704</v>
      </c>
    </row>
    <row r="9" spans="2:13">
      <c r="G9" s="3">
        <f t="shared" si="0"/>
        <v>2.2000000000000002</v>
      </c>
      <c r="H9">
        <f t="shared" si="1"/>
        <v>0.78845736036427028</v>
      </c>
      <c r="I9">
        <f t="shared" si="2"/>
        <v>2.3327140839179595E-4</v>
      </c>
      <c r="J9">
        <f t="shared" si="3"/>
        <v>3.5889761063783729E-3</v>
      </c>
      <c r="L9" s="9">
        <f t="shared" si="5"/>
        <v>22</v>
      </c>
      <c r="M9" s="8">
        <f t="shared" si="4"/>
        <v>5.6309995830809498</v>
      </c>
    </row>
    <row r="10" spans="2:13">
      <c r="G10" s="3">
        <f t="shared" si="0"/>
        <v>2</v>
      </c>
      <c r="H10">
        <f t="shared" si="1"/>
        <v>0.69314718055994529</v>
      </c>
      <c r="I10">
        <f t="shared" si="2"/>
        <v>2.0507313034317907E-4</v>
      </c>
      <c r="J10">
        <f t="shared" si="3"/>
        <v>3.5607778283297561E-3</v>
      </c>
      <c r="L10" s="9">
        <f t="shared" si="5"/>
        <v>20</v>
      </c>
      <c r="M10" s="8">
        <f t="shared" si="4"/>
        <v>7.8375159056377015</v>
      </c>
    </row>
    <row r="11" spans="2:13">
      <c r="G11" s="3">
        <f t="shared" si="0"/>
        <v>1.8</v>
      </c>
      <c r="H11">
        <f t="shared" si="1"/>
        <v>0.58778666490211906</v>
      </c>
      <c r="I11">
        <f t="shared" si="2"/>
        <v>1.7390138014855593E-4</v>
      </c>
      <c r="J11">
        <f t="shared" si="3"/>
        <v>3.5296060781351331E-3</v>
      </c>
      <c r="L11" s="9">
        <f t="shared" si="5"/>
        <v>18</v>
      </c>
      <c r="M11" s="8">
        <f t="shared" si="4"/>
        <v>10.317735141806509</v>
      </c>
    </row>
    <row r="12" spans="2:13">
      <c r="G12" s="3">
        <f t="shared" si="0"/>
        <v>1.6</v>
      </c>
      <c r="H12">
        <f t="shared" si="1"/>
        <v>0.47000362924573563</v>
      </c>
      <c r="I12">
        <f t="shared" si="2"/>
        <v>1.3905432817921173E-4</v>
      </c>
      <c r="J12">
        <f t="shared" si="3"/>
        <v>3.4947590261657888E-3</v>
      </c>
      <c r="L12" s="9">
        <f t="shared" si="5"/>
        <v>16</v>
      </c>
      <c r="M12" s="8">
        <f t="shared" si="4"/>
        <v>13.14276192230966</v>
      </c>
    </row>
    <row r="13" spans="2:13">
      <c r="G13" s="3">
        <f t="shared" si="0"/>
        <v>1.4</v>
      </c>
      <c r="H13">
        <f t="shared" si="1"/>
        <v>0.33647223662121289</v>
      </c>
      <c r="I13">
        <f t="shared" si="2"/>
        <v>9.9547999000358851E-5</v>
      </c>
      <c r="J13">
        <f t="shared" si="3"/>
        <v>3.4552526969869359E-3</v>
      </c>
      <c r="L13" s="9">
        <f t="shared" si="5"/>
        <v>14</v>
      </c>
      <c r="M13" s="8">
        <f t="shared" si="4"/>
        <v>16.414432950743162</v>
      </c>
    </row>
    <row r="14" spans="2:13">
      <c r="G14" s="3">
        <f t="shared" si="0"/>
        <v>1.2</v>
      </c>
      <c r="H14">
        <f t="shared" si="1"/>
        <v>0.18232155679395459</v>
      </c>
      <c r="I14">
        <f t="shared" si="2"/>
        <v>5.3941288992294258E-5</v>
      </c>
      <c r="J14">
        <f t="shared" si="3"/>
        <v>3.4096459869788712E-3</v>
      </c>
      <c r="L14" s="9">
        <f t="shared" si="5"/>
        <v>12</v>
      </c>
      <c r="M14" s="8">
        <f t="shared" si="4"/>
        <v>20.285579740216235</v>
      </c>
    </row>
    <row r="15" spans="2:13">
      <c r="G15" s="3">
        <f t="shared" si="0"/>
        <v>1</v>
      </c>
      <c r="H15">
        <f t="shared" si="1"/>
        <v>0</v>
      </c>
      <c r="I15">
        <f t="shared" si="2"/>
        <v>0</v>
      </c>
      <c r="J15">
        <f t="shared" si="3"/>
        <v>3.3557046979865771E-3</v>
      </c>
      <c r="L15" s="9">
        <f t="shared" si="5"/>
        <v>10</v>
      </c>
      <c r="M15" s="8">
        <f t="shared" si="4"/>
        <v>25</v>
      </c>
    </row>
    <row r="16" spans="2:13">
      <c r="G16" s="3">
        <f t="shared" si="0"/>
        <v>0.8</v>
      </c>
      <c r="H16">
        <f t="shared" si="1"/>
        <v>-0.22314355131420971</v>
      </c>
      <c r="I16">
        <f t="shared" si="2"/>
        <v>-6.6018802163967375E-5</v>
      </c>
      <c r="J16">
        <f t="shared" si="3"/>
        <v>3.2896858958226098E-3</v>
      </c>
      <c r="L16" s="9">
        <f t="shared" si="5"/>
        <v>8</v>
      </c>
      <c r="M16" s="8">
        <f t="shared" si="4"/>
        <v>30.980389516775688</v>
      </c>
    </row>
    <row r="17" spans="7:13">
      <c r="G17" s="3">
        <f t="shared" si="0"/>
        <v>0.6</v>
      </c>
      <c r="H17">
        <f t="shared" si="1"/>
        <v>-0.51082562376599072</v>
      </c>
      <c r="I17">
        <f t="shared" si="2"/>
        <v>-1.5113184135088484E-4</v>
      </c>
      <c r="J17">
        <f t="shared" si="3"/>
        <v>3.2045728566356922E-3</v>
      </c>
      <c r="L17" s="9">
        <f t="shared" si="5"/>
        <v>6</v>
      </c>
      <c r="M17" s="8">
        <f t="shared" si="4"/>
        <v>39.054069212158879</v>
      </c>
    </row>
    <row r="18" spans="7:13">
      <c r="G18" s="3">
        <f t="shared" si="0"/>
        <v>0.4</v>
      </c>
      <c r="H18">
        <f t="shared" si="1"/>
        <v>-0.916290731874155</v>
      </c>
      <c r="I18">
        <f t="shared" si="2"/>
        <v>-2.7109193250714642E-4</v>
      </c>
      <c r="J18">
        <f t="shared" si="3"/>
        <v>3.0846127654794307E-3</v>
      </c>
      <c r="L18" s="9">
        <f t="shared" si="5"/>
        <v>4</v>
      </c>
      <c r="M18" s="8">
        <f t="shared" si="4"/>
        <v>51.189801452946199</v>
      </c>
    </row>
    <row r="19" spans="7:13">
      <c r="G19" s="3">
        <f t="shared" si="0"/>
        <v>0.2</v>
      </c>
      <c r="H19">
        <f t="shared" si="1"/>
        <v>-1.6094379124341003</v>
      </c>
      <c r="I19">
        <f t="shared" si="2"/>
        <v>-4.7616506285032555E-4</v>
      </c>
      <c r="J19">
        <f t="shared" si="3"/>
        <v>2.8795396351362517E-3</v>
      </c>
      <c r="L19" s="9">
        <f t="shared" si="5"/>
        <v>2</v>
      </c>
      <c r="M19" s="8">
        <f t="shared" si="4"/>
        <v>74.277734189855266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計算方法</vt:lpstr>
      <vt:lpstr>抵抗値を求める</vt:lpstr>
      <vt:lpstr>温度を求める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 Ihara</dc:creator>
  <cp:lastModifiedBy>Takayuki Ihara</cp:lastModifiedBy>
  <dcterms:created xsi:type="dcterms:W3CDTF">2017-08-05T02:35:25Z</dcterms:created>
  <dcterms:modified xsi:type="dcterms:W3CDTF">2017-08-05T04:27:54Z</dcterms:modified>
</cp:coreProperties>
</file>